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25"/>
  <workbookPr defaultThemeVersion="166925"/>
  <mc:AlternateContent xmlns:mc="http://schemas.openxmlformats.org/markup-compatibility/2006">
    <mc:Choice Requires="x15">
      <x15ac:absPath xmlns:x15ac="http://schemas.microsoft.com/office/spreadsheetml/2010/11/ac" url="/Users/shennig/Desktop/"/>
    </mc:Choice>
  </mc:AlternateContent>
  <xr:revisionPtr revIDLastSave="0" documentId="8_{9704FFE2-8C82-A94D-A028-8BC472976843}" xr6:coauthVersionLast="40" xr6:coauthVersionMax="40" xr10:uidLastSave="{00000000-0000-0000-0000-000000000000}"/>
  <bookViews>
    <workbookView xWindow="440" yWindow="460" windowWidth="33420" windowHeight="26800" xr2:uid="{6B97B7D2-C5DE-9942-94F8-381440F93B59}"/>
  </bookViews>
  <sheets>
    <sheet name="Blat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CNMTM"/>
      </xcalcf:calcFeatures>
    </ext>
  </extLst>
</workbook>
</file>

<file path=xl/calcChain.xml><?xml version="1.0" encoding="utf-8"?>
<calcChain xmlns="http://schemas.openxmlformats.org/spreadsheetml/2006/main">
  <c r="I8" i="1" l="1"/>
  <c r="F28" i="1"/>
  <c r="F29" i="1"/>
  <c r="I21" i="1"/>
  <c r="I32" i="1"/>
  <c r="F21" i="1"/>
  <c r="F25" i="1"/>
  <c r="F32" i="1"/>
  <c r="C46" i="1"/>
  <c r="I46" i="1"/>
  <c r="I47" i="1"/>
  <c r="I36" i="1"/>
  <c r="C15" i="1"/>
  <c r="F15" i="1"/>
  <c r="I15" i="1"/>
  <c r="I16" i="1"/>
  <c r="I17" i="1"/>
  <c r="I24" i="1"/>
  <c r="I28" i="1"/>
  <c r="I31" i="1"/>
  <c r="C20" i="1"/>
  <c r="C24" i="1"/>
  <c r="C28" i="1"/>
  <c r="C31" i="1"/>
  <c r="I41" i="1"/>
  <c r="I42" i="1"/>
  <c r="I44" i="1"/>
  <c r="C48" i="1"/>
  <c r="I48" i="1"/>
  <c r="I49" i="1"/>
  <c r="F36" i="1"/>
  <c r="F16" i="1"/>
  <c r="F17" i="1"/>
  <c r="F31" i="1"/>
  <c r="F41" i="1"/>
  <c r="F42" i="1"/>
  <c r="F44" i="1"/>
  <c r="I33" i="1"/>
  <c r="I34" i="1"/>
  <c r="I38" i="1"/>
  <c r="F33" i="1"/>
  <c r="F34" i="1"/>
  <c r="F38" i="1"/>
  <c r="A21" i="1"/>
  <c r="A25" i="1"/>
  <c r="A29" i="1"/>
  <c r="A24" i="1"/>
  <c r="A28" i="1"/>
</calcChain>
</file>

<file path=xl/sharedStrings.xml><?xml version="1.0" encoding="utf-8"?>
<sst xmlns="http://schemas.openxmlformats.org/spreadsheetml/2006/main" count="41" uniqueCount="35">
  <si>
    <t>Modellrechnung* zur PKV Vorauszahlung und dem Steuereffekt</t>
  </si>
  <si>
    <t>Beitragsjahr</t>
  </si>
  <si>
    <t>Beitrag zur PKV komplett:</t>
  </si>
  <si>
    <t>davon entfällt auf Basisabsicherung:</t>
  </si>
  <si>
    <t>Vorauszahlung für 1 Jahr</t>
  </si>
  <si>
    <t>Vorauszahlug für 2 Jahre</t>
  </si>
  <si>
    <t>Nachlass bei jährliche Zahlweise in %:</t>
  </si>
  <si>
    <t>*</t>
  </si>
  <si>
    <t>=</t>
  </si>
  <si>
    <t>Ihr Steuersatz:</t>
  </si>
  <si>
    <t>Beitrag zur Krankenversicherung</t>
  </si>
  <si>
    <t>Insgesamt Abzugsfähig</t>
  </si>
  <si>
    <t xml:space="preserve"> %</t>
  </si>
  <si>
    <t>Lohnsteuer:</t>
  </si>
  <si>
    <t>Soli-Zuschlag:</t>
  </si>
  <si>
    <t>GESAMTERSPARNIS:</t>
  </si>
  <si>
    <t>Zur Info bei Steuesatz 42%</t>
  </si>
  <si>
    <t>Gesamt:</t>
  </si>
  <si>
    <t>Eingabedaten: (bitte die gelb markierten Felder befüllen)</t>
  </si>
  <si>
    <t>Nachlass in Euro:</t>
  </si>
  <si>
    <t>mit Vorauszahlung
für 1 Jahr</t>
  </si>
  <si>
    <t>ohne
Vorauszahlung</t>
  </si>
  <si>
    <t>weitere Versicherungen als Vorsorgeaufw.</t>
  </si>
  <si>
    <t>Anspruch auf 
AG-Zuschuss?</t>
  </si>
  <si>
    <t>Mehrabzug durch Vorauszahlung</t>
  </si>
  <si>
    <t xml:space="preserve">© http://www.online-pkv.de </t>
  </si>
  <si>
    <r>
      <t xml:space="preserve">Diese Modellrechnung soll die steuerlichen Auswirkungen und die finanziellen Ersparnisse bei einer Vorauszahhlung der Beiträge zur privaten Krankenversicherung verdeutlichen, </t>
    </r>
    <r>
      <rPr>
        <b/>
        <sz val="10"/>
        <color theme="1"/>
        <rFont val="Calibri"/>
        <family val="2"/>
        <scheme val="minor"/>
      </rPr>
      <t>ersetzt aber in keinem Fall eine Steuerberatung</t>
    </r>
    <r>
      <rPr>
        <sz val="10"/>
        <color theme="1"/>
        <rFont val="Calibri"/>
        <family val="2"/>
        <scheme val="minor"/>
      </rPr>
      <t>. Hierzu konsultieren Sie bitte dazu befuge Personen wie Steuerberater, Rechtsanwälte oder Lohnsteuerhilfevereine. Auch bei geänderten Voraussetzungen (verheiratete Versicherungsnehmer und Ehepartner in der GKV) ergeben sich ggf. weitere Besonderheiten, die zu beachten sind!)</t>
    </r>
  </si>
  <si>
    <t xml:space="preserve">   Ersparnis durch Skonto in der PKV:</t>
  </si>
  <si>
    <t xml:space="preserve">   ERSPARNIS</t>
  </si>
  <si>
    <t xml:space="preserve">   (bei Ja 1, sonst 0 eintragen)</t>
  </si>
  <si>
    <t>*Bitte beachten Sie folgende Hinweise:</t>
  </si>
  <si>
    <t>höchstens:</t>
  </si>
  <si>
    <t>Beitragsvorauszahlung (max. 2,5J.)</t>
  </si>
  <si>
    <t>mit Vorauszahlung
für 2 Jahre</t>
  </si>
  <si>
    <t>Beitrag zur Krankenversicherung lfd. Jahr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</si>
</sst>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0\ &quot;€&quot;_-;\-* #,##0\ &quot;€&quot;_-;_-* &quot;-&quot;\ &quot;€&quot;_-;_-@_-"/>
    <numFmt numFmtId="44" formatCode="_-* #,##0.00\ &quot;€&quot;_-;\-* #,##0.00\ &quot;€&quot;_-;_-* &quot;-&quot;??\ &quot;€&quot;_-;_-@_-"/>
  </numFmts>
  <fonts count="8" x14ac:knownFonts="1">
    <font>
      <sz val="12"/>
      <color theme="1"/>
      <name val="Calibri"/>
      <family val="2"/>
      <scheme val="minor"/>
    </font>
    <font>
      <sz val="12"/>
      <color theme="1"/>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b/>
      <sz val="10"/>
      <color rgb="FF00B050"/>
      <name val="Calibri"/>
      <family val="2"/>
      <scheme val="minor"/>
    </font>
    <font>
      <b/>
      <sz val="10"/>
      <color rgb="FFFF0000"/>
      <name val="Calibri"/>
      <family val="2"/>
      <scheme val="minor"/>
    </font>
    <font>
      <b/>
      <sz val="16"/>
      <color theme="1"/>
      <name val="Calibri"/>
      <family val="2"/>
      <scheme val="minor"/>
    </font>
  </fonts>
  <fills count="3">
    <fill>
      <patternFill patternType="none"/>
    </fill>
    <fill>
      <patternFill patternType="gray125"/>
    </fill>
    <fill>
      <patternFill patternType="solid">
        <fgColor theme="7" tint="0.79998168889431442"/>
        <bgColor indexed="64"/>
      </patternFill>
    </fill>
  </fills>
  <borders count="8">
    <border>
      <left/>
      <right/>
      <top/>
      <bottom/>
      <diagonal/>
    </border>
    <border>
      <left style="thin">
        <color auto="1"/>
      </left>
      <right/>
      <top/>
      <bottom/>
      <diagonal/>
    </border>
    <border>
      <left/>
      <right style="thin">
        <color auto="1"/>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59">
    <xf numFmtId="0" fontId="0" fillId="0" borderId="0" xfId="0"/>
    <xf numFmtId="0" fontId="2" fillId="0" borderId="0" xfId="0" applyFont="1"/>
    <xf numFmtId="0" fontId="4" fillId="0" borderId="0" xfId="0" applyFont="1"/>
    <xf numFmtId="0" fontId="2" fillId="0" borderId="0" xfId="0" quotePrefix="1" applyFont="1"/>
    <xf numFmtId="0" fontId="2" fillId="0" borderId="0" xfId="0" applyFont="1" applyAlignment="1">
      <alignment wrapText="1"/>
    </xf>
    <xf numFmtId="0" fontId="4" fillId="0" borderId="0" xfId="0" applyFont="1" applyAlignment="1">
      <alignment horizontal="center"/>
    </xf>
    <xf numFmtId="44" fontId="2" fillId="0" borderId="0" xfId="1" applyFont="1"/>
    <xf numFmtId="0" fontId="4" fillId="0" borderId="0" xfId="0" quotePrefix="1" applyFont="1" applyAlignment="1">
      <alignment horizontal="center" vertical="center"/>
    </xf>
    <xf numFmtId="0" fontId="4" fillId="0" borderId="0" xfId="0" applyFont="1" applyAlignment="1">
      <alignment horizontal="center" vertical="center"/>
    </xf>
    <xf numFmtId="44" fontId="5" fillId="0" borderId="0" xfId="1" applyFont="1"/>
    <xf numFmtId="0" fontId="2" fillId="0" borderId="0" xfId="0" applyFont="1" applyAlignment="1">
      <alignment horizontal="left"/>
    </xf>
    <xf numFmtId="0" fontId="2" fillId="0" borderId="0" xfId="0" applyFont="1" applyAlignment="1">
      <alignment horizontal="center"/>
    </xf>
    <xf numFmtId="0" fontId="4" fillId="0" borderId="0" xfId="0" quotePrefix="1" applyFont="1" applyAlignment="1">
      <alignment vertical="center"/>
    </xf>
    <xf numFmtId="0" fontId="2" fillId="0" borderId="0" xfId="0" applyFont="1" applyAlignment="1"/>
    <xf numFmtId="0" fontId="3" fillId="0" borderId="0" xfId="0" applyFont="1" applyAlignment="1"/>
    <xf numFmtId="0" fontId="2" fillId="0" borderId="3" xfId="0" applyFont="1" applyBorder="1"/>
    <xf numFmtId="44" fontId="2" fillId="0" borderId="3" xfId="1" applyFont="1" applyBorder="1"/>
    <xf numFmtId="44" fontId="2" fillId="0" borderId="4" xfId="1" applyFont="1" applyBorder="1"/>
    <xf numFmtId="0" fontId="4" fillId="0" borderId="5" xfId="0" applyFont="1" applyBorder="1"/>
    <xf numFmtId="0" fontId="4" fillId="0" borderId="5" xfId="0" applyFont="1" applyBorder="1" applyAlignment="1">
      <alignment horizontal="left"/>
    </xf>
    <xf numFmtId="44" fontId="4" fillId="0" borderId="5" xfId="1" applyFont="1" applyBorder="1"/>
    <xf numFmtId="44" fontId="2" fillId="0" borderId="5" xfId="1" applyFont="1" applyBorder="1"/>
    <xf numFmtId="0" fontId="2" fillId="0" borderId="0" xfId="0" applyFont="1" applyBorder="1"/>
    <xf numFmtId="0" fontId="2" fillId="0" borderId="0" xfId="0" applyFont="1" applyFill="1"/>
    <xf numFmtId="0" fontId="2" fillId="0" borderId="0" xfId="0" quotePrefix="1" applyFont="1" applyAlignment="1">
      <alignment horizontal="left"/>
    </xf>
    <xf numFmtId="0" fontId="2" fillId="0" borderId="1" xfId="0" applyFont="1" applyBorder="1"/>
    <xf numFmtId="44" fontId="2" fillId="0" borderId="0" xfId="1" applyFont="1" applyBorder="1"/>
    <xf numFmtId="0" fontId="2" fillId="0" borderId="6" xfId="0" applyFont="1" applyBorder="1"/>
    <xf numFmtId="44" fontId="2" fillId="0" borderId="1" xfId="1" applyFont="1" applyBorder="1"/>
    <xf numFmtId="44" fontId="2" fillId="0" borderId="6" xfId="1" applyFont="1" applyBorder="1"/>
    <xf numFmtId="0" fontId="2" fillId="0" borderId="2" xfId="0" applyFont="1" applyBorder="1"/>
    <xf numFmtId="44" fontId="2" fillId="0" borderId="2" xfId="1" applyFont="1" applyBorder="1"/>
    <xf numFmtId="44" fontId="2" fillId="0" borderId="7" xfId="1" applyFont="1" applyBorder="1"/>
    <xf numFmtId="0" fontId="4" fillId="0" borderId="3" xfId="0" applyFont="1" applyBorder="1" applyAlignment="1">
      <alignment horizontal="center" vertical="center" wrapText="1"/>
    </xf>
    <xf numFmtId="44" fontId="4" fillId="0" borderId="3" xfId="1" applyFont="1" applyBorder="1"/>
    <xf numFmtId="44" fontId="4" fillId="0" borderId="6" xfId="1" applyFont="1" applyBorder="1"/>
    <xf numFmtId="44" fontId="4" fillId="0" borderId="7" xfId="1" applyFont="1" applyBorder="1"/>
    <xf numFmtId="0" fontId="4" fillId="0" borderId="0" xfId="0" quotePrefix="1" applyFont="1"/>
    <xf numFmtId="0" fontId="2" fillId="2" borderId="0" xfId="0" applyFont="1" applyFill="1" applyProtection="1">
      <protection locked="0"/>
    </xf>
    <xf numFmtId="0" fontId="2" fillId="2" borderId="0" xfId="0" quotePrefix="1" applyFont="1" applyFill="1" applyProtection="1">
      <protection locked="0"/>
    </xf>
    <xf numFmtId="42" fontId="2" fillId="0" borderId="0" xfId="1" applyNumberFormat="1" applyFont="1"/>
    <xf numFmtId="0" fontId="6"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2" fillId="0" borderId="0" xfId="0" quotePrefix="1" applyFont="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0" xfId="0" applyFont="1" applyAlignment="1">
      <alignment horizontal="justify" vertical="justify"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5" fillId="0" borderId="0" xfId="0" quotePrefix="1" applyFont="1" applyAlignment="1">
      <alignment horizontal="left" vertical="center"/>
    </xf>
    <xf numFmtId="0" fontId="5" fillId="0" borderId="0" xfId="0" quotePrefix="1" applyFont="1" applyAlignment="1">
      <alignment horizontal="left"/>
    </xf>
    <xf numFmtId="0" fontId="2" fillId="0" borderId="0" xfId="0" applyFont="1" applyBorder="1" applyAlignment="1">
      <alignment horizontal="left"/>
    </xf>
    <xf numFmtId="0" fontId="2" fillId="0" borderId="3" xfId="0" applyFont="1" applyBorder="1" applyAlignment="1">
      <alignment horizontal="left"/>
    </xf>
    <xf numFmtId="0" fontId="2" fillId="0" borderId="5" xfId="0" applyFont="1" applyBorder="1" applyAlignment="1">
      <alignment horizontal="center"/>
    </xf>
    <xf numFmtId="0" fontId="7" fillId="0" borderId="0" xfId="0" applyFont="1" applyAlignment="1">
      <alignment horizontal="center"/>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60A39-5DA4-034E-96E5-FBBA3C4FFB6A}">
  <dimension ref="A1:I52"/>
  <sheetViews>
    <sheetView tabSelected="1" zoomScale="125" zoomScaleNormal="125" workbookViewId="0">
      <selection activeCell="B7" sqref="B7"/>
    </sheetView>
  </sheetViews>
  <sheetFormatPr baseColWidth="10" defaultRowHeight="14" x14ac:dyDescent="0.2"/>
  <cols>
    <col min="1" max="1" width="30.33203125" style="1" customWidth="1"/>
    <col min="2" max="2" width="5.6640625" style="1" customWidth="1"/>
    <col min="3" max="3" width="10.33203125" style="1" bestFit="1" customWidth="1"/>
    <col min="4" max="4" width="7.33203125" style="1" customWidth="1"/>
    <col min="5" max="5" width="2.83203125" style="1" bestFit="1" customWidth="1"/>
    <col min="6" max="6" width="10.33203125" style="1" bestFit="1" customWidth="1"/>
    <col min="7" max="7" width="4.1640625" style="1" customWidth="1"/>
    <col min="8" max="8" width="2" style="1" bestFit="1" customWidth="1"/>
    <col min="9" max="9" width="10.33203125" style="1" bestFit="1" customWidth="1"/>
    <col min="10" max="16384" width="10.83203125" style="1"/>
  </cols>
  <sheetData>
    <row r="1" spans="1:9" ht="21" x14ac:dyDescent="0.25">
      <c r="A1" s="55" t="s">
        <v>0</v>
      </c>
      <c r="B1" s="55"/>
      <c r="C1" s="55"/>
      <c r="D1" s="55"/>
      <c r="E1" s="55"/>
      <c r="F1" s="55"/>
      <c r="G1" s="55"/>
      <c r="H1" s="55"/>
      <c r="I1" s="55"/>
    </row>
    <row r="2" spans="1:9" ht="16" customHeight="1" x14ac:dyDescent="0.2">
      <c r="D2" s="14"/>
      <c r="E2" s="14"/>
      <c r="F2" s="41" t="s">
        <v>25</v>
      </c>
      <c r="G2" s="41"/>
      <c r="H2" s="41"/>
      <c r="I2" s="41"/>
    </row>
    <row r="4" spans="1:9" x14ac:dyDescent="0.2">
      <c r="A4" s="2" t="s">
        <v>18</v>
      </c>
    </row>
    <row r="6" spans="1:9" x14ac:dyDescent="0.2">
      <c r="A6" s="1" t="s">
        <v>2</v>
      </c>
      <c r="B6" s="38">
        <v>700</v>
      </c>
      <c r="D6" s="13"/>
      <c r="E6" s="43" t="s">
        <v>9</v>
      </c>
      <c r="F6" s="43"/>
      <c r="G6" s="38">
        <v>35</v>
      </c>
      <c r="H6" s="3" t="s">
        <v>12</v>
      </c>
    </row>
    <row r="7" spans="1:9" ht="14" customHeight="1" x14ac:dyDescent="0.2">
      <c r="A7" s="1" t="s">
        <v>3</v>
      </c>
      <c r="B7" s="38">
        <v>500</v>
      </c>
      <c r="D7" s="4"/>
      <c r="E7" s="42" t="s">
        <v>23</v>
      </c>
      <c r="F7" s="42"/>
      <c r="I7" s="11" t="s">
        <v>31</v>
      </c>
    </row>
    <row r="8" spans="1:9" x14ac:dyDescent="0.2">
      <c r="A8" s="1" t="s">
        <v>6</v>
      </c>
      <c r="B8" s="38">
        <v>4</v>
      </c>
      <c r="C8" s="3" t="s">
        <v>12</v>
      </c>
      <c r="D8" s="4"/>
      <c r="E8" s="42"/>
      <c r="F8" s="42"/>
      <c r="G8" s="39">
        <v>0</v>
      </c>
      <c r="I8" s="40">
        <f>IF(G8=1,1900,2800)</f>
        <v>2800</v>
      </c>
    </row>
    <row r="9" spans="1:9" ht="16" customHeight="1" x14ac:dyDescent="0.2">
      <c r="B9" s="23"/>
      <c r="C9" s="3"/>
      <c r="E9" s="44" t="s">
        <v>29</v>
      </c>
      <c r="F9" s="44"/>
      <c r="G9" s="44"/>
      <c r="H9" s="44"/>
      <c r="I9" s="44"/>
    </row>
    <row r="10" spans="1:9" ht="6" customHeight="1" x14ac:dyDescent="0.2">
      <c r="B10" s="23"/>
      <c r="C10" s="3"/>
      <c r="E10" s="24"/>
      <c r="F10" s="24"/>
      <c r="G10" s="24"/>
      <c r="H10" s="24"/>
      <c r="I10" s="24"/>
    </row>
    <row r="12" spans="1:9" s="4" customFormat="1" ht="43" customHeight="1" x14ac:dyDescent="0.2">
      <c r="A12" s="33" t="s">
        <v>1</v>
      </c>
      <c r="B12" s="56" t="s">
        <v>21</v>
      </c>
      <c r="C12" s="57"/>
      <c r="D12" s="58"/>
      <c r="E12" s="56" t="s">
        <v>33</v>
      </c>
      <c r="F12" s="57"/>
      <c r="G12" s="58"/>
      <c r="H12" s="48" t="s">
        <v>20</v>
      </c>
      <c r="I12" s="49"/>
    </row>
    <row r="13" spans="1:9" ht="4" customHeight="1" x14ac:dyDescent="0.2">
      <c r="B13" s="25"/>
      <c r="C13" s="22"/>
      <c r="D13" s="30"/>
      <c r="H13" s="25"/>
      <c r="I13" s="30"/>
    </row>
    <row r="14" spans="1:9" x14ac:dyDescent="0.2">
      <c r="A14" s="5">
        <v>2018</v>
      </c>
      <c r="B14" s="25"/>
      <c r="C14" s="22"/>
      <c r="D14" s="30"/>
      <c r="H14" s="25"/>
      <c r="I14" s="30"/>
    </row>
    <row r="15" spans="1:9" x14ac:dyDescent="0.2">
      <c r="A15" s="1" t="s">
        <v>34</v>
      </c>
      <c r="B15" s="25"/>
      <c r="C15" s="26">
        <f>B7*12</f>
        <v>6000</v>
      </c>
      <c r="D15" s="31"/>
      <c r="E15" s="6"/>
      <c r="F15" s="6">
        <f>C15</f>
        <v>6000</v>
      </c>
      <c r="G15" s="6"/>
      <c r="H15" s="28"/>
      <c r="I15" s="31">
        <f>F15</f>
        <v>6000</v>
      </c>
    </row>
    <row r="16" spans="1:9" x14ac:dyDescent="0.2">
      <c r="A16" s="1" t="s">
        <v>32</v>
      </c>
      <c r="B16" s="25"/>
      <c r="C16" s="26">
        <v>0</v>
      </c>
      <c r="D16" s="31"/>
      <c r="E16" s="6"/>
      <c r="F16" s="6">
        <f>I48-I49</f>
        <v>16128</v>
      </c>
      <c r="G16" s="6"/>
      <c r="H16" s="28"/>
      <c r="I16" s="31">
        <f>I46-I47</f>
        <v>8064</v>
      </c>
    </row>
    <row r="17" spans="1:9" x14ac:dyDescent="0.2">
      <c r="A17" s="1" t="s">
        <v>22</v>
      </c>
      <c r="B17" s="25"/>
      <c r="C17" s="26">
        <v>0</v>
      </c>
      <c r="D17" s="31"/>
      <c r="E17" s="6"/>
      <c r="F17" s="6">
        <f>IF(G8=1,1900,2800)</f>
        <v>2800</v>
      </c>
      <c r="G17" s="6"/>
      <c r="H17" s="28"/>
      <c r="I17" s="31">
        <f>IF(G8=1,1900,2800)</f>
        <v>2800</v>
      </c>
    </row>
    <row r="18" spans="1:9" ht="4" customHeight="1" x14ac:dyDescent="0.2">
      <c r="A18" s="15"/>
      <c r="B18" s="27"/>
      <c r="C18" s="16"/>
      <c r="D18" s="32"/>
      <c r="E18" s="16"/>
      <c r="F18" s="16"/>
      <c r="G18" s="16"/>
      <c r="H18" s="29"/>
      <c r="I18" s="32"/>
    </row>
    <row r="19" spans="1:9" x14ac:dyDescent="0.2">
      <c r="A19" s="5">
        <v>2019</v>
      </c>
      <c r="B19" s="25"/>
      <c r="C19" s="26"/>
      <c r="D19" s="31"/>
      <c r="E19" s="6"/>
      <c r="F19" s="6"/>
      <c r="G19" s="6"/>
      <c r="H19" s="28"/>
      <c r="I19" s="31"/>
    </row>
    <row r="20" spans="1:9" x14ac:dyDescent="0.2">
      <c r="A20" s="1" t="s">
        <v>10</v>
      </c>
      <c r="B20" s="25"/>
      <c r="C20" s="26">
        <f>B7*12</f>
        <v>6000</v>
      </c>
      <c r="D20" s="31"/>
      <c r="E20" s="6"/>
      <c r="F20" s="6">
        <v>0</v>
      </c>
      <c r="G20" s="6"/>
      <c r="H20" s="28"/>
      <c r="I20" s="31">
        <v>0</v>
      </c>
    </row>
    <row r="21" spans="1:9" x14ac:dyDescent="0.2">
      <c r="A21" s="1" t="str">
        <f>A17</f>
        <v>weitere Versicherungen als Vorsorgeaufw.</v>
      </c>
      <c r="B21" s="25"/>
      <c r="C21" s="26">
        <v>0</v>
      </c>
      <c r="D21" s="31"/>
      <c r="E21" s="6"/>
      <c r="F21" s="6">
        <f>IF(G8=1,1900,2800)</f>
        <v>2800</v>
      </c>
      <c r="G21" s="6"/>
      <c r="H21" s="28"/>
      <c r="I21" s="31">
        <f>IF(G8=1,1900,2800)</f>
        <v>2800</v>
      </c>
    </row>
    <row r="22" spans="1:9" ht="4" customHeight="1" x14ac:dyDescent="0.2">
      <c r="A22" s="15"/>
      <c r="B22" s="27"/>
      <c r="C22" s="16"/>
      <c r="D22" s="32"/>
      <c r="E22" s="16"/>
      <c r="F22" s="16"/>
      <c r="G22" s="16"/>
      <c r="H22" s="29"/>
      <c r="I22" s="32"/>
    </row>
    <row r="23" spans="1:9" x14ac:dyDescent="0.2">
      <c r="A23" s="5">
        <v>2020</v>
      </c>
      <c r="B23" s="25"/>
      <c r="C23" s="26"/>
      <c r="D23" s="31"/>
      <c r="E23" s="6"/>
      <c r="F23" s="6"/>
      <c r="G23" s="6"/>
      <c r="H23" s="28"/>
      <c r="I23" s="31"/>
    </row>
    <row r="24" spans="1:9" x14ac:dyDescent="0.2">
      <c r="A24" s="1" t="str">
        <f>A20</f>
        <v>Beitrag zur Krankenversicherung</v>
      </c>
      <c r="B24" s="25"/>
      <c r="C24" s="26">
        <f>B7*12</f>
        <v>6000</v>
      </c>
      <c r="D24" s="31"/>
      <c r="E24" s="6"/>
      <c r="F24" s="6">
        <v>0</v>
      </c>
      <c r="G24" s="6"/>
      <c r="H24" s="28"/>
      <c r="I24" s="31">
        <f>B7*12</f>
        <v>6000</v>
      </c>
    </row>
    <row r="25" spans="1:9" x14ac:dyDescent="0.2">
      <c r="A25" s="1" t="str">
        <f>A21</f>
        <v>weitere Versicherungen als Vorsorgeaufw.</v>
      </c>
      <c r="B25" s="25"/>
      <c r="C25" s="26">
        <v>0</v>
      </c>
      <c r="D25" s="31"/>
      <c r="E25" s="6"/>
      <c r="F25" s="6">
        <f>IF(G8=1,1900,2800)</f>
        <v>2800</v>
      </c>
      <c r="G25" s="6"/>
      <c r="H25" s="28"/>
      <c r="I25" s="31">
        <v>0</v>
      </c>
    </row>
    <row r="26" spans="1:9" ht="4" customHeight="1" x14ac:dyDescent="0.2">
      <c r="A26" s="15"/>
      <c r="B26" s="27"/>
      <c r="C26" s="16"/>
      <c r="D26" s="32"/>
      <c r="E26" s="16"/>
      <c r="F26" s="16"/>
      <c r="G26" s="16"/>
      <c r="H26" s="29"/>
      <c r="I26" s="32"/>
    </row>
    <row r="27" spans="1:9" x14ac:dyDescent="0.2">
      <c r="A27" s="5">
        <v>2021</v>
      </c>
      <c r="B27" s="25"/>
      <c r="C27" s="26"/>
      <c r="D27" s="31"/>
      <c r="E27" s="6"/>
      <c r="F27" s="6"/>
      <c r="G27" s="6"/>
      <c r="H27" s="28"/>
      <c r="I27" s="31"/>
    </row>
    <row r="28" spans="1:9" x14ac:dyDescent="0.2">
      <c r="A28" s="1" t="str">
        <f>A24</f>
        <v>Beitrag zur Krankenversicherung</v>
      </c>
      <c r="B28" s="25"/>
      <c r="C28" s="26">
        <f>B7*12</f>
        <v>6000</v>
      </c>
      <c r="D28" s="31"/>
      <c r="E28" s="6"/>
      <c r="F28" s="6">
        <f>B7*6</f>
        <v>3000</v>
      </c>
      <c r="G28" s="6"/>
      <c r="H28" s="28"/>
      <c r="I28" s="31">
        <f>B7*12</f>
        <v>6000</v>
      </c>
    </row>
    <row r="29" spans="1:9" x14ac:dyDescent="0.2">
      <c r="A29" s="15" t="str">
        <f>A25</f>
        <v>weitere Versicherungen als Vorsorgeaufw.</v>
      </c>
      <c r="B29" s="27"/>
      <c r="C29" s="16">
        <v>0</v>
      </c>
      <c r="D29" s="32"/>
      <c r="E29" s="16"/>
      <c r="F29" s="16">
        <f>IF(F28&lt;I8,(I8-F28),0)</f>
        <v>0</v>
      </c>
      <c r="G29" s="16"/>
      <c r="H29" s="29"/>
      <c r="I29" s="32">
        <v>0</v>
      </c>
    </row>
    <row r="30" spans="1:9" ht="4" customHeight="1" x14ac:dyDescent="0.2">
      <c r="B30" s="25"/>
      <c r="C30" s="26"/>
      <c r="D30" s="31"/>
      <c r="E30" s="6"/>
      <c r="F30" s="6"/>
      <c r="G30" s="6"/>
      <c r="H30" s="28"/>
      <c r="I30" s="31"/>
    </row>
    <row r="31" spans="1:9" x14ac:dyDescent="0.2">
      <c r="A31" s="1" t="s">
        <v>11</v>
      </c>
      <c r="B31" s="25"/>
      <c r="C31" s="26">
        <f>SUM(C15:C29)</f>
        <v>24000</v>
      </c>
      <c r="D31" s="31"/>
      <c r="E31" s="6"/>
      <c r="F31" s="6">
        <f>SUM(F15:F29)</f>
        <v>33528</v>
      </c>
      <c r="G31" s="6"/>
      <c r="H31" s="28"/>
      <c r="I31" s="31">
        <f>SUM(I15:I29)</f>
        <v>31664</v>
      </c>
    </row>
    <row r="32" spans="1:9" x14ac:dyDescent="0.2">
      <c r="A32" s="2" t="s">
        <v>24</v>
      </c>
      <c r="B32" s="27"/>
      <c r="C32" s="16"/>
      <c r="D32" s="32"/>
      <c r="E32" s="16"/>
      <c r="F32" s="34">
        <f>F21+F25+F29</f>
        <v>5600</v>
      </c>
      <c r="G32" s="34"/>
      <c r="H32" s="35"/>
      <c r="I32" s="36">
        <f>I21+I25+I29</f>
        <v>2800</v>
      </c>
    </row>
    <row r="33" spans="1:9" ht="16" customHeight="1" x14ac:dyDescent="0.2">
      <c r="B33" s="45" t="s">
        <v>28</v>
      </c>
      <c r="C33" s="45"/>
      <c r="D33" s="52" t="s">
        <v>13</v>
      </c>
      <c r="E33" s="52"/>
      <c r="F33" s="26">
        <f>F32*G6/100</f>
        <v>1960</v>
      </c>
      <c r="G33" s="26"/>
      <c r="H33" s="26"/>
      <c r="I33" s="26">
        <f>I32*G6/100</f>
        <v>980</v>
      </c>
    </row>
    <row r="34" spans="1:9" x14ac:dyDescent="0.2">
      <c r="C34" s="15"/>
      <c r="D34" s="53" t="s">
        <v>14</v>
      </c>
      <c r="E34" s="53"/>
      <c r="F34" s="16">
        <f>F33*5.5%</f>
        <v>107.8</v>
      </c>
      <c r="G34" s="16"/>
      <c r="H34" s="16"/>
      <c r="I34" s="16">
        <f t="shared" ref="I34" si="0">I33*5.5%</f>
        <v>53.9</v>
      </c>
    </row>
    <row r="35" spans="1:9" ht="4" customHeight="1" x14ac:dyDescent="0.2">
      <c r="D35" s="10"/>
      <c r="E35" s="10"/>
      <c r="F35" s="6"/>
      <c r="G35" s="6"/>
      <c r="H35" s="6"/>
      <c r="I35" s="6"/>
    </row>
    <row r="36" spans="1:9" x14ac:dyDescent="0.2">
      <c r="A36" s="13"/>
      <c r="B36" s="46" t="s">
        <v>27</v>
      </c>
      <c r="C36" s="46"/>
      <c r="D36" s="46"/>
      <c r="E36" s="46"/>
      <c r="F36" s="6">
        <f>I49</f>
        <v>672</v>
      </c>
      <c r="G36" s="6"/>
      <c r="H36" s="6"/>
      <c r="I36" s="6">
        <f>I47</f>
        <v>336</v>
      </c>
    </row>
    <row r="37" spans="1:9" ht="14" customHeight="1" x14ac:dyDescent="0.2"/>
    <row r="38" spans="1:9" ht="14" customHeight="1" thickBot="1" x14ac:dyDescent="0.25">
      <c r="A38" s="18" t="s">
        <v>15</v>
      </c>
      <c r="B38" s="18"/>
      <c r="C38" s="18"/>
      <c r="D38" s="19"/>
      <c r="E38" s="19"/>
      <c r="F38" s="20">
        <f>SUM(F33:F36)</f>
        <v>2739.8</v>
      </c>
      <c r="G38" s="20"/>
      <c r="H38" s="20"/>
      <c r="I38" s="20">
        <f>SUM(I33:I36)</f>
        <v>1369.9</v>
      </c>
    </row>
    <row r="39" spans="1:9" ht="15" thickTop="1" x14ac:dyDescent="0.2"/>
    <row r="40" spans="1:9" ht="4" customHeight="1" x14ac:dyDescent="0.2">
      <c r="D40" s="10"/>
      <c r="E40" s="10"/>
      <c r="F40" s="6"/>
      <c r="G40" s="6"/>
      <c r="H40" s="6"/>
      <c r="I40" s="6"/>
    </row>
    <row r="41" spans="1:9" x14ac:dyDescent="0.2">
      <c r="A41" s="1" t="s">
        <v>16</v>
      </c>
      <c r="C41" s="22"/>
      <c r="D41" s="45" t="s">
        <v>13</v>
      </c>
      <c r="E41" s="45"/>
      <c r="F41" s="17">
        <f>F32*0.42</f>
        <v>2352</v>
      </c>
      <c r="G41" s="17"/>
      <c r="H41" s="17"/>
      <c r="I41" s="17">
        <f>I32*0.42</f>
        <v>1176</v>
      </c>
    </row>
    <row r="42" spans="1:9" x14ac:dyDescent="0.2">
      <c r="C42" s="22"/>
      <c r="D42" s="53" t="s">
        <v>14</v>
      </c>
      <c r="E42" s="53"/>
      <c r="F42" s="16">
        <f>F41*0.055</f>
        <v>129.36000000000001</v>
      </c>
      <c r="G42" s="16"/>
      <c r="H42" s="16"/>
      <c r="I42" s="16">
        <f>I41*0.055</f>
        <v>64.680000000000007</v>
      </c>
    </row>
    <row r="43" spans="1:9" x14ac:dyDescent="0.2">
      <c r="C43" s="22"/>
      <c r="F43" s="6"/>
      <c r="G43" s="6"/>
      <c r="H43" s="6"/>
      <c r="I43" s="6"/>
    </row>
    <row r="44" spans="1:9" ht="15" thickBot="1" x14ac:dyDescent="0.25">
      <c r="D44" s="54" t="s">
        <v>17</v>
      </c>
      <c r="E44" s="54"/>
      <c r="F44" s="21">
        <f>F36+F41+F42</f>
        <v>3153.36</v>
      </c>
      <c r="G44" s="21"/>
      <c r="H44" s="21"/>
      <c r="I44" s="21">
        <f>I36+I41+I42</f>
        <v>1576.68</v>
      </c>
    </row>
    <row r="45" spans="1:9" ht="15" thickTop="1" x14ac:dyDescent="0.2">
      <c r="F45" s="6"/>
      <c r="G45" s="6"/>
      <c r="H45" s="6"/>
      <c r="I45" s="6"/>
    </row>
    <row r="46" spans="1:9" ht="16" customHeight="1" x14ac:dyDescent="0.2">
      <c r="A46" s="1" t="s">
        <v>4</v>
      </c>
      <c r="C46" s="6">
        <f>B6</f>
        <v>700</v>
      </c>
      <c r="D46" s="7" t="s">
        <v>7</v>
      </c>
      <c r="E46" s="1">
        <v>12</v>
      </c>
      <c r="F46" s="12"/>
      <c r="G46" s="8" t="s">
        <v>8</v>
      </c>
      <c r="I46" s="6">
        <f>C46*E46</f>
        <v>8400</v>
      </c>
    </row>
    <row r="47" spans="1:9" ht="16" customHeight="1" x14ac:dyDescent="0.2">
      <c r="D47" s="11"/>
      <c r="E47" s="50" t="s">
        <v>19</v>
      </c>
      <c r="F47" s="50"/>
      <c r="G47" s="50"/>
      <c r="H47" s="50"/>
      <c r="I47" s="9">
        <f>I46*B8/100</f>
        <v>336</v>
      </c>
    </row>
    <row r="48" spans="1:9" ht="16" customHeight="1" x14ac:dyDescent="0.2">
      <c r="A48" s="1" t="s">
        <v>5</v>
      </c>
      <c r="C48" s="6">
        <f>B6</f>
        <v>700</v>
      </c>
      <c r="D48" s="7" t="s">
        <v>7</v>
      </c>
      <c r="E48" s="1">
        <v>24</v>
      </c>
      <c r="F48" s="12"/>
      <c r="G48" s="8" t="s">
        <v>8</v>
      </c>
      <c r="I48" s="6">
        <f>C48*E48</f>
        <v>16800</v>
      </c>
    </row>
    <row r="49" spans="1:9" ht="16" customHeight="1" x14ac:dyDescent="0.2">
      <c r="E49" s="51" t="s">
        <v>19</v>
      </c>
      <c r="F49" s="51"/>
      <c r="G49" s="51"/>
      <c r="H49" s="51"/>
      <c r="I49" s="9">
        <f>I48*B8/100</f>
        <v>672</v>
      </c>
    </row>
    <row r="51" spans="1:9" x14ac:dyDescent="0.2">
      <c r="A51" s="37" t="s">
        <v>30</v>
      </c>
      <c r="F51" s="6"/>
      <c r="G51" s="6"/>
      <c r="H51" s="6"/>
      <c r="I51" s="6"/>
    </row>
    <row r="52" spans="1:9" ht="74" customHeight="1" x14ac:dyDescent="0.2">
      <c r="A52" s="47" t="s">
        <v>26</v>
      </c>
      <c r="B52" s="47"/>
      <c r="C52" s="47"/>
      <c r="D52" s="47"/>
      <c r="E52" s="47"/>
      <c r="F52" s="47"/>
      <c r="G52" s="47"/>
      <c r="H52" s="47"/>
      <c r="I52" s="47"/>
    </row>
  </sheetData>
  <sheetProtection algorithmName="SHA-512" hashValue="ixb09eNIQgeDTDFO2z08F3do6sinLonlSgs395UtV0KRYEBDCbnZUZwKdRoYWscjnbK1Ozghqko3KNW2gbtIgg==" saltValue="5ittVA0qdfWEZv/sdvuMLw==" spinCount="100000" sheet="1" objects="1" scenarios="1" selectLockedCells="1"/>
  <mergeCells count="18">
    <mergeCell ref="A1:I1"/>
    <mergeCell ref="B12:D12"/>
    <mergeCell ref="E12:G12"/>
    <mergeCell ref="B36:E36"/>
    <mergeCell ref="A52:I52"/>
    <mergeCell ref="H12:I12"/>
    <mergeCell ref="E47:H47"/>
    <mergeCell ref="E49:H49"/>
    <mergeCell ref="D33:E33"/>
    <mergeCell ref="D34:E34"/>
    <mergeCell ref="D41:E41"/>
    <mergeCell ref="D42:E42"/>
    <mergeCell ref="D44:E44"/>
    <mergeCell ref="F2:I2"/>
    <mergeCell ref="E7:F8"/>
    <mergeCell ref="E6:F6"/>
    <mergeCell ref="E9:I9"/>
    <mergeCell ref="B33:C33"/>
  </mergeCells>
  <pageMargins left="0.7" right="0.45" top="1.0374015750000001" bottom="0.78740157499999996" header="0" footer="0"/>
  <pageSetup paperSize="9" orientation="portrait" horizontalDpi="0" verticalDpi="0"/>
  <ignoredErrors>
    <ignoredError sqref="I47" formula="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Blatt1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PageTitle</dc:title>
  <dc:creator>Sven Hennig</dc:creator>
  <cp:keywords>Keywords</cp:keywords>
  <cp:lastModifiedBy>Sven Hennig</cp:lastModifiedBy>
  <cp:lastPrinted>2018-12-03T12:11:07Z</cp:lastPrinted>
  <dcterms:created xsi:type="dcterms:W3CDTF">2017-12-06T13:35:49Z</dcterms:created>
  <dcterms:modified xsi:type="dcterms:W3CDTF">2018-12-03T12:13:34Z</dcterms:modified>
</cp:coreProperties>
</file>